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9915" windowHeight="7380" tabRatio="693" activeTab="0"/>
  </bookViews>
  <sheets>
    <sheet name="Б.Горная, 171, А,Б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<sst xmlns="http://schemas.openxmlformats.org/spreadsheetml/2006/main" count="92" uniqueCount="69">
  <si>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кв.м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</si>
  <si>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</si>
  <si>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</si>
  <si>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</si>
  <si>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</si>
  <si>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2 раза в неделю</t>
  </si>
  <si>
    <t>1 раз в год</t>
  </si>
  <si>
    <t>Подметание земельного участка в летний период</t>
  </si>
  <si>
    <t>Сдвижка и подметание снега при отсутствии снегопадов</t>
  </si>
  <si>
    <t>3 раза в месяц</t>
  </si>
  <si>
    <t>Ликвидация наледи</t>
  </si>
  <si>
    <t>5 раз в год</t>
  </si>
  <si>
    <t>Обрезка деревьев и кустарников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</si>
  <si>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</si>
  <si>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</si>
  <si>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</si>
  <si>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</si>
  <si>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</si>
  <si>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Замена разбитых стекол окон и дверей в помещениях общего пользования</t>
  </si>
  <si>
    <t>Постоянно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</si>
  <si>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</si>
  <si>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</si>
  <si>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</si>
  <si>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ИТОГО</t>
  </si>
  <si>
    <t>№ п/п</t>
  </si>
  <si>
    <t>Стоимость работ, всего, руб.</t>
  </si>
  <si>
    <t>Гарантийный срок  на выполненные работы, лет</t>
  </si>
  <si>
    <t>Ремонт кровли</t>
  </si>
  <si>
    <t>Размер платы за содержание и ремонт жилого помещения в год  руб.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</si>
  <si>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</si>
  <si>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</si>
  <si>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>2 раза в год дополнительно</t>
  </si>
  <si>
    <t>II. Уборка земельного участка входящего в состав общего имущества многоквартирного дома</t>
  </si>
  <si>
    <t>Очистка и текущий ремонт детских и спортивных площадок, элементов благоустройства</t>
  </si>
  <si>
    <t>5 раз в неделю дополнительно</t>
  </si>
  <si>
    <t>Перечень работ, материалы</t>
  </si>
  <si>
    <t>10 кв.м</t>
  </si>
  <si>
    <t>Итого</t>
  </si>
  <si>
    <t>Объем работ ед. изм. / кол-во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</si>
  <si>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</si>
  <si>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</si>
  <si>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Аварийное обслуживание </t>
  </si>
  <si>
    <t>Выполнение заявок населения</t>
  </si>
  <si>
    <t xml:space="preserve">1 раз в год </t>
  </si>
  <si>
    <t>Стоимость на 1 кв. м в месяц, руб.</t>
  </si>
  <si>
    <t>Стоимость работ,                        1 кв.м в месяц, руб.</t>
  </si>
  <si>
    <t>Стоимость работ,                            1 кв.м в месяц, руб.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</si>
  <si>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</si>
  <si>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</si>
  <si>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>Постоянно на системах водоснабжения, канализации, энергоснабжения, газоснабжения</t>
  </si>
  <si>
    <t xml:space="preserve">2 раза в год </t>
  </si>
  <si>
    <t>I. Уборка земельного участка, входящего в состав общего имущества многоквартирного дома</t>
  </si>
  <si>
    <t>II. Услуги вывоза бытовых отходов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</si>
  <si>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</si>
  <si>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</si>
  <si>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V. Устранение аварии и выполнение заявок населения</t>
  </si>
  <si>
    <t>VI. Прочие услуги</t>
  </si>
  <si>
    <t>ул. Б.Горная, д. 171 "А", "Б"</t>
  </si>
  <si>
    <t>Лот № 1</t>
  </si>
  <si>
    <t>Размер платы за содержание и ремонт жилого помещения по лоту № 1 в год (руб.)</t>
  </si>
  <si>
    <t>Утилизация твердых бытовых отходов</t>
  </si>
  <si>
    <t>Общестроительные работы (восстановление отмостки, ремонт цоколя)</t>
  </si>
  <si>
    <t>7 кв.м</t>
  </si>
  <si>
    <t>Ремонт системы холодного водоснабжения</t>
  </si>
  <si>
    <t>Ремонт системы канализации</t>
  </si>
  <si>
    <t>17 п.м</t>
  </si>
  <si>
    <t>15 п.м</t>
  </si>
  <si>
    <t>Сбрасывание снега с крыш, сбивание сосулек</t>
  </si>
  <si>
    <t>2 раза в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</si>
</sst>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66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7" zoomScaleNormal="97" zoomScalePageLayoutView="0" workbookViewId="0" topLeftCell="A37">
      <selection activeCell="G4" sqref="G4"/>
    </sheetView>
  </sheetViews>
  <sheetFormatPr defaultColWidth="9.00390625" defaultRowHeight="12.75"/>
  <cols>
    <col min="1" max="1" width="3.75390625" style="16" customWidth="1"/>
    <col min="2" max="2" width="43.375" style="16" customWidth="1"/>
    <col min="3" max="3" width="17.75390625" style="16" customWidth="1"/>
    <col min="4" max="4" width="11.75390625" style="16" customWidth="1"/>
    <col min="5" max="5" width="12.875" style="16" customWidth="1"/>
    <col min="6" max="16384" width="9.125" style="16" customWidth="1"/>
  </cols>
  <sheetData>
    <row r="1" spans="1:7" ht="32.25" customHeight="1">
      <c r="A1" s="49" t="s">
        <v>58</v>
      </c>
      <c r="B1" s="49"/>
      <c r="C1" s="49"/>
      <c r="D1" s="49"/>
      <c r="E1" s="49"/>
      <c r="F1" s="15"/>
      <c r="G1" s="15"/>
    </row>
    <row r="3" spans="1:6" ht="15">
      <c r="A3" s="17"/>
      <c r="B3" s="14" t="s">
        <v>57</v>
      </c>
      <c r="C3" s="18"/>
      <c r="D3" s="11">
        <v>334.9</v>
      </c>
      <c r="E3" s="19" t="s">
        <v>0</v>
      </c>
      <c r="F3" s="17"/>
    </row>
    <row r="4" spans="1:6" ht="15">
      <c r="A4" s="17"/>
      <c r="B4" s="20"/>
      <c r="C4" s="17"/>
      <c r="D4" s="17"/>
      <c r="E4" s="17"/>
      <c r="F4" s="17"/>
    </row>
    <row r="5" spans="1:6" ht="30.75" customHeight="1">
      <c r="A5" s="49" t="s">
        <v>39</v>
      </c>
      <c r="B5" s="49"/>
      <c r="C5" s="49"/>
      <c r="D5" s="49"/>
      <c r="E5" s="49"/>
      <c r="F5" s="17"/>
    </row>
    <row r="6" spans="1:6" ht="15">
      <c r="A6" s="14"/>
      <c r="B6" s="14"/>
      <c r="C6" s="14"/>
      <c r="D6" s="14"/>
      <c r="E6" s="14"/>
      <c r="F6" s="17"/>
    </row>
    <row r="7" spans="1:6" ht="71.25">
      <c r="A7" s="21"/>
      <c r="B7" s="22" t="s">
        <v>1</v>
      </c>
      <c r="C7" s="22" t="s">
        <v>2</v>
      </c>
      <c r="D7" s="22" t="s">
        <v>3</v>
      </c>
      <c r="E7" s="22" t="s">
        <v>4</v>
      </c>
      <c r="F7" s="17"/>
    </row>
    <row r="8" spans="1:6" ht="30.75" customHeight="1">
      <c r="A8" s="50" t="s">
        <v>51</v>
      </c>
      <c r="B8" s="51"/>
      <c r="C8" s="51"/>
      <c r="D8" s="23">
        <f>SUM(D9:D13)</f>
        <v>2432.3496010865547</v>
      </c>
      <c r="E8" s="23">
        <f>SUM(E9:E13)</f>
        <v>0.6052427593029149</v>
      </c>
      <c r="F8" s="24"/>
    </row>
    <row r="9" spans="1:6" ht="15.75" customHeight="1">
      <c r="A9" s="25">
        <v>1</v>
      </c>
      <c r="B9" s="21" t="s">
        <v>7</v>
      </c>
      <c r="C9" s="26" t="s">
        <v>5</v>
      </c>
      <c r="D9" s="27">
        <f>E9*$D$3*12</f>
        <v>447.37281599999994</v>
      </c>
      <c r="E9" s="1">
        <v>0.11132</v>
      </c>
      <c r="F9" s="17"/>
    </row>
    <row r="10" spans="1:6" ht="30">
      <c r="A10" s="25">
        <v>2</v>
      </c>
      <c r="B10" s="21" t="s">
        <v>8</v>
      </c>
      <c r="C10" s="28" t="s">
        <v>9</v>
      </c>
      <c r="D10" s="27">
        <f>E10*$D$3*12</f>
        <v>498.3054907253979</v>
      </c>
      <c r="E10" s="27">
        <v>0.12399360274843184</v>
      </c>
      <c r="F10" s="17"/>
    </row>
    <row r="11" spans="1:6" ht="15.75" customHeight="1">
      <c r="A11" s="25">
        <v>3</v>
      </c>
      <c r="B11" s="28" t="s">
        <v>10</v>
      </c>
      <c r="C11" s="28" t="s">
        <v>11</v>
      </c>
      <c r="D11" s="27">
        <f>E11*$D$3*12</f>
        <v>762.5672999999999</v>
      </c>
      <c r="E11" s="1">
        <v>0.18975</v>
      </c>
      <c r="F11" s="17"/>
    </row>
    <row r="12" spans="1:6" ht="15.75" customHeight="1">
      <c r="A12" s="25">
        <v>4</v>
      </c>
      <c r="B12" s="28" t="s">
        <v>67</v>
      </c>
      <c r="C12" s="28" t="s">
        <v>68</v>
      </c>
      <c r="D12" s="27">
        <f>E12*$D$3*12</f>
        <v>492.1810166762566</v>
      </c>
      <c r="E12" s="1">
        <v>0.122469646828968</v>
      </c>
      <c r="F12" s="17"/>
    </row>
    <row r="13" spans="1:6" ht="15.75" customHeight="1">
      <c r="A13" s="25">
        <v>5</v>
      </c>
      <c r="B13" s="28" t="s">
        <v>12</v>
      </c>
      <c r="C13" s="28" t="s">
        <v>6</v>
      </c>
      <c r="D13" s="27">
        <f>E13*$D$3*12</f>
        <v>231.92297768490042</v>
      </c>
      <c r="E13" s="27">
        <v>0.05770950972551519</v>
      </c>
      <c r="F13" s="29"/>
    </row>
    <row r="14" spans="1:6" ht="15">
      <c r="A14" s="52" t="s">
        <v>52</v>
      </c>
      <c r="B14" s="53"/>
      <c r="C14" s="54"/>
      <c r="D14" s="23">
        <f>SUM(D15:D17)</f>
        <v>7032.9</v>
      </c>
      <c r="E14" s="23">
        <f>SUM(E15:E17)</f>
        <v>1.75</v>
      </c>
      <c r="F14" s="30"/>
    </row>
    <row r="15" spans="1:6" ht="15.75" customHeight="1">
      <c r="A15" s="25">
        <v>6</v>
      </c>
      <c r="B15" s="21" t="s">
        <v>13</v>
      </c>
      <c r="C15" s="26" t="s">
        <v>14</v>
      </c>
      <c r="D15" s="27">
        <f>E15*$D$3*12</f>
        <v>4862.748</v>
      </c>
      <c r="E15" s="1">
        <v>1.21</v>
      </c>
      <c r="F15" s="29"/>
    </row>
    <row r="16" spans="1:6" ht="15.75" customHeight="1">
      <c r="A16" s="25">
        <v>7</v>
      </c>
      <c r="B16" s="21" t="s">
        <v>60</v>
      </c>
      <c r="C16" s="26" t="s">
        <v>14</v>
      </c>
      <c r="D16" s="27">
        <f>E16*$D$3*12</f>
        <v>1687.8959999999997</v>
      </c>
      <c r="E16" s="13">
        <v>0.42</v>
      </c>
      <c r="F16" s="29"/>
    </row>
    <row r="17" spans="1:6" ht="30">
      <c r="A17" s="25">
        <v>8</v>
      </c>
      <c r="B17" s="28" t="s">
        <v>15</v>
      </c>
      <c r="C17" s="28" t="s">
        <v>16</v>
      </c>
      <c r="D17" s="27">
        <f>E17*$D$3*12</f>
        <v>482.256</v>
      </c>
      <c r="E17" s="27">
        <v>0.12</v>
      </c>
      <c r="F17" s="29"/>
    </row>
    <row r="18" spans="1:6" ht="15">
      <c r="A18" s="52" t="s">
        <v>53</v>
      </c>
      <c r="B18" s="55"/>
      <c r="C18" s="56"/>
      <c r="D18" s="2">
        <f>SUM(D19:D21)</f>
        <v>1308.722969002295</v>
      </c>
      <c r="E18" s="2">
        <f>SUM(E19:E21)</f>
        <v>0.32565018637461307</v>
      </c>
      <c r="F18" s="29"/>
    </row>
    <row r="19" spans="1:6" ht="15.75" customHeight="1">
      <c r="A19" s="25">
        <v>9</v>
      </c>
      <c r="B19" s="28" t="s">
        <v>17</v>
      </c>
      <c r="C19" s="28" t="s">
        <v>6</v>
      </c>
      <c r="D19" s="27">
        <f>E19*12*$D$3</f>
        <v>434.1501155514929</v>
      </c>
      <c r="E19" s="1">
        <v>0.10802978888013659</v>
      </c>
      <c r="F19" s="24"/>
    </row>
    <row r="20" spans="1:6" ht="30">
      <c r="A20" s="25">
        <v>10</v>
      </c>
      <c r="B20" s="28" t="s">
        <v>18</v>
      </c>
      <c r="C20" s="28" t="s">
        <v>6</v>
      </c>
      <c r="D20" s="27">
        <f>E20*12*$D$3</f>
        <v>588.2029664855187</v>
      </c>
      <c r="E20" s="1">
        <v>0.14636283629081284</v>
      </c>
      <c r="F20" s="17"/>
    </row>
    <row r="21" spans="1:6" ht="60">
      <c r="A21" s="25">
        <v>11</v>
      </c>
      <c r="B21" s="28" t="s">
        <v>47</v>
      </c>
      <c r="C21" s="28" t="s">
        <v>6</v>
      </c>
      <c r="D21" s="27">
        <f>E21*12*$D$3</f>
        <v>286.3698869652836</v>
      </c>
      <c r="E21" s="27">
        <v>0.0712575612036637</v>
      </c>
      <c r="F21" s="17"/>
    </row>
    <row r="22" spans="1:6" ht="15">
      <c r="A22" s="50" t="s">
        <v>54</v>
      </c>
      <c r="B22" s="51"/>
      <c r="C22" s="51"/>
      <c r="D22" s="2">
        <f>SUM(D23:D24)</f>
        <v>7038.384332828286</v>
      </c>
      <c r="E22" s="2">
        <f>SUM(E23:E24)</f>
        <v>1.7513646692615423</v>
      </c>
      <c r="F22" s="17"/>
    </row>
    <row r="23" spans="1:6" ht="60" customHeight="1">
      <c r="A23" s="25">
        <v>12</v>
      </c>
      <c r="B23" s="28" t="s">
        <v>48</v>
      </c>
      <c r="C23" s="28" t="s">
        <v>6</v>
      </c>
      <c r="D23" s="27">
        <f>E23*12*$D$3</f>
        <v>733.8071758748945</v>
      </c>
      <c r="E23" s="27">
        <v>0.18259360402978364</v>
      </c>
      <c r="F23" s="17"/>
    </row>
    <row r="24" spans="1:6" ht="90">
      <c r="A24" s="25">
        <v>13</v>
      </c>
      <c r="B24" s="28" t="s">
        <v>41</v>
      </c>
      <c r="C24" s="28" t="s">
        <v>49</v>
      </c>
      <c r="D24" s="27">
        <f>E24*12*$D$3</f>
        <v>6304.577156953391</v>
      </c>
      <c r="E24" s="27">
        <v>1.5687710652317586</v>
      </c>
      <c r="F24" s="17"/>
    </row>
    <row r="25" spans="1:6" ht="15">
      <c r="A25" s="50" t="s">
        <v>55</v>
      </c>
      <c r="B25" s="50"/>
      <c r="C25" s="50"/>
      <c r="D25" s="3">
        <f>SUM(D26)</f>
        <v>1016.9082000000006</v>
      </c>
      <c r="E25" s="3">
        <f>SUM(E26)</f>
        <v>0.253037772469394</v>
      </c>
      <c r="F25" s="17"/>
    </row>
    <row r="26" spans="1:6" ht="15">
      <c r="A26" s="25">
        <v>14</v>
      </c>
      <c r="B26" s="28" t="s">
        <v>42</v>
      </c>
      <c r="C26" s="28" t="s">
        <v>19</v>
      </c>
      <c r="D26" s="27">
        <f>E26*12*$D$3</f>
        <v>1016.9082000000006</v>
      </c>
      <c r="E26" s="4">
        <v>0.253037772469394</v>
      </c>
      <c r="F26" s="17"/>
    </row>
    <row r="27" spans="1:6" ht="15">
      <c r="A27" s="50" t="s">
        <v>56</v>
      </c>
      <c r="B27" s="50"/>
      <c r="C27" s="50"/>
      <c r="D27" s="3">
        <f>SUM(D28:D29)</f>
        <v>213.84489708286452</v>
      </c>
      <c r="E27" s="3">
        <f>SUM(E28:E29)</f>
        <v>0.05321113195054856</v>
      </c>
      <c r="F27" s="17"/>
    </row>
    <row r="28" spans="1:6" ht="30">
      <c r="A28" s="25">
        <v>15</v>
      </c>
      <c r="B28" s="28" t="s">
        <v>20</v>
      </c>
      <c r="C28" s="28" t="s">
        <v>16</v>
      </c>
      <c r="D28" s="27">
        <f>E28*12*$D$3</f>
        <v>163.00707708286453</v>
      </c>
      <c r="E28" s="1">
        <v>0.04056113195054856</v>
      </c>
      <c r="F28" s="17"/>
    </row>
    <row r="29" spans="1:6" ht="45">
      <c r="A29" s="25">
        <v>16</v>
      </c>
      <c r="B29" s="28" t="s">
        <v>21</v>
      </c>
      <c r="C29" s="28" t="s">
        <v>22</v>
      </c>
      <c r="D29" s="27">
        <f>E29*12*$D$3</f>
        <v>50.837819999999994</v>
      </c>
      <c r="E29" s="27">
        <v>0.01265</v>
      </c>
      <c r="F29" s="17"/>
    </row>
    <row r="30" spans="1:9" ht="15">
      <c r="A30" s="22"/>
      <c r="B30" s="31" t="s">
        <v>23</v>
      </c>
      <c r="C30" s="31"/>
      <c r="D30" s="23">
        <f>D8+D14+D18+D22+D25+D27</f>
        <v>19043.11</v>
      </c>
      <c r="E30" s="23">
        <f>E8+E14+E18+E22+E25+E27</f>
        <v>4.738506519359013</v>
      </c>
      <c r="F30" s="19"/>
      <c r="I30" s="32"/>
    </row>
    <row r="31" spans="1:6" ht="15">
      <c r="A31" s="33"/>
      <c r="B31" s="34"/>
      <c r="C31" s="35"/>
      <c r="D31" s="5"/>
      <c r="E31" s="6"/>
      <c r="F31" s="17"/>
    </row>
    <row r="32" spans="1:6" ht="15">
      <c r="A32" s="36"/>
      <c r="B32" s="36"/>
      <c r="C32" s="36"/>
      <c r="D32" s="36"/>
      <c r="E32" s="36"/>
      <c r="F32" s="37"/>
    </row>
    <row r="33" spans="1:6" ht="105">
      <c r="A33" s="8" t="s">
        <v>24</v>
      </c>
      <c r="B33" s="8" t="s">
        <v>35</v>
      </c>
      <c r="C33" s="8" t="s">
        <v>38</v>
      </c>
      <c r="D33" s="8" t="s">
        <v>25</v>
      </c>
      <c r="E33" s="8" t="s">
        <v>45</v>
      </c>
      <c r="F33" s="8" t="s">
        <v>26</v>
      </c>
    </row>
    <row r="34" spans="1:6" ht="15">
      <c r="A34" s="8">
        <v>1</v>
      </c>
      <c r="B34" s="21" t="s">
        <v>27</v>
      </c>
      <c r="C34" s="8" t="s">
        <v>36</v>
      </c>
      <c r="D34" s="48">
        <v>7242.1</v>
      </c>
      <c r="E34" s="7">
        <f>D34/12/$D$3</f>
        <v>1.8020553399024586</v>
      </c>
      <c r="F34" s="8">
        <v>2</v>
      </c>
    </row>
    <row r="35" spans="1:6" ht="30">
      <c r="A35" s="8">
        <v>2</v>
      </c>
      <c r="B35" s="38" t="s">
        <v>61</v>
      </c>
      <c r="C35" s="8" t="s">
        <v>62</v>
      </c>
      <c r="D35" s="48">
        <v>4903.78</v>
      </c>
      <c r="E35" s="7">
        <f>D35/12/$D$3</f>
        <v>1.2202100129391857</v>
      </c>
      <c r="F35" s="8">
        <v>2</v>
      </c>
    </row>
    <row r="36" spans="1:6" ht="15">
      <c r="A36" s="8"/>
      <c r="B36" s="39" t="s">
        <v>37</v>
      </c>
      <c r="C36" s="10"/>
      <c r="D36" s="12">
        <f>SUM(D34:D35)</f>
        <v>12145.880000000001</v>
      </c>
      <c r="E36" s="9">
        <f>SUM(E34:E35)</f>
        <v>3.0222653528416443</v>
      </c>
      <c r="F36" s="10"/>
    </row>
    <row r="37" spans="1:6" ht="8.25" customHeight="1">
      <c r="A37" s="33"/>
      <c r="B37" s="34"/>
      <c r="C37" s="40"/>
      <c r="D37" s="40"/>
      <c r="E37" s="40"/>
      <c r="F37" s="40"/>
    </row>
    <row r="38" spans="1:6" ht="29.25">
      <c r="A38" s="33"/>
      <c r="B38" s="34" t="s">
        <v>28</v>
      </c>
      <c r="C38" s="41">
        <f>D30+D36</f>
        <v>31188.99</v>
      </c>
      <c r="D38" s="41"/>
      <c r="E38" s="41"/>
      <c r="F38" s="40"/>
    </row>
    <row r="39" spans="1:6" ht="15">
      <c r="A39" s="33"/>
      <c r="B39" s="34" t="s">
        <v>44</v>
      </c>
      <c r="C39" s="42">
        <f>E30+E36</f>
        <v>7.760771872200657</v>
      </c>
      <c r="D39" s="40"/>
      <c r="E39" s="40"/>
      <c r="F39" s="40"/>
    </row>
    <row r="40" spans="1:6" ht="15">
      <c r="A40" s="33"/>
      <c r="B40" s="34"/>
      <c r="C40" s="42"/>
      <c r="D40" s="40"/>
      <c r="E40" s="40"/>
      <c r="F40" s="40"/>
    </row>
    <row r="41" spans="1:6" ht="15">
      <c r="A41" s="17"/>
      <c r="B41" s="17"/>
      <c r="C41" s="17"/>
      <c r="D41" s="17"/>
      <c r="E41" s="17"/>
      <c r="F41" s="17"/>
    </row>
    <row r="42" spans="1:6" ht="33" customHeight="1">
      <c r="A42" s="49" t="s">
        <v>40</v>
      </c>
      <c r="B42" s="49"/>
      <c r="C42" s="49"/>
      <c r="D42" s="49"/>
      <c r="E42" s="49"/>
      <c r="F42" s="49"/>
    </row>
    <row r="43" spans="1:6" ht="7.5" customHeight="1">
      <c r="A43" s="14"/>
      <c r="B43" s="14"/>
      <c r="C43" s="14"/>
      <c r="D43" s="17"/>
      <c r="E43" s="17"/>
      <c r="F43" s="17"/>
    </row>
    <row r="44" spans="1:6" ht="71.25">
      <c r="A44" s="21"/>
      <c r="B44" s="22" t="s">
        <v>1</v>
      </c>
      <c r="C44" s="22" t="s">
        <v>2</v>
      </c>
      <c r="D44" s="22" t="s">
        <v>3</v>
      </c>
      <c r="E44" s="22" t="s">
        <v>4</v>
      </c>
      <c r="F44" s="17"/>
    </row>
    <row r="45" spans="1:5" ht="30.75" customHeight="1">
      <c r="A45" s="57" t="s">
        <v>29</v>
      </c>
      <c r="B45" s="57"/>
      <c r="C45" s="57"/>
      <c r="D45" s="23">
        <f>D46</f>
        <v>50.83782</v>
      </c>
      <c r="E45" s="23">
        <f>E46</f>
        <v>0.012650000000000002</v>
      </c>
    </row>
    <row r="46" spans="1:5" ht="30">
      <c r="A46" s="25">
        <v>1</v>
      </c>
      <c r="B46" s="26" t="s">
        <v>30</v>
      </c>
      <c r="C46" s="26" t="s">
        <v>50</v>
      </c>
      <c r="D46" s="27">
        <f>E46*12*$D$3</f>
        <v>50.83782</v>
      </c>
      <c r="E46" s="27">
        <v>0.012650000000000002</v>
      </c>
    </row>
    <row r="47" spans="1:5" ht="30" customHeight="1">
      <c r="A47" s="57" t="s">
        <v>32</v>
      </c>
      <c r="B47" s="57"/>
      <c r="C47" s="57"/>
      <c r="D47" s="23">
        <f>D48+D49+D50</f>
        <v>1525.1346</v>
      </c>
      <c r="E47" s="23">
        <f>E48+E49+E50</f>
        <v>0.37950000000000006</v>
      </c>
    </row>
    <row r="48" spans="1:5" ht="28.5" customHeight="1">
      <c r="A48" s="25">
        <v>2</v>
      </c>
      <c r="B48" s="26" t="s">
        <v>33</v>
      </c>
      <c r="C48" s="26" t="s">
        <v>43</v>
      </c>
      <c r="D48" s="27">
        <f>E48*$D$3*12</f>
        <v>101.67564</v>
      </c>
      <c r="E48" s="27">
        <v>0.025300000000000003</v>
      </c>
    </row>
    <row r="49" spans="1:5" ht="30">
      <c r="A49" s="25">
        <v>3</v>
      </c>
      <c r="B49" s="28" t="s">
        <v>7</v>
      </c>
      <c r="C49" s="28" t="s">
        <v>34</v>
      </c>
      <c r="D49" s="27">
        <f>E49*$D$3*12</f>
        <v>1118.4320400000001</v>
      </c>
      <c r="E49" s="27">
        <v>0.27830000000000005</v>
      </c>
    </row>
    <row r="50" spans="1:5" ht="30">
      <c r="A50" s="25">
        <v>4</v>
      </c>
      <c r="B50" s="43" t="s">
        <v>10</v>
      </c>
      <c r="C50" s="21" t="s">
        <v>31</v>
      </c>
      <c r="D50" s="27">
        <f>E50*$D$3*12</f>
        <v>305.02691999999996</v>
      </c>
      <c r="E50" s="1">
        <v>0.0759</v>
      </c>
    </row>
    <row r="51" spans="1:6" ht="15">
      <c r="A51" s="22"/>
      <c r="B51" s="31" t="s">
        <v>23</v>
      </c>
      <c r="C51" s="31"/>
      <c r="D51" s="44">
        <f>D45+D47</f>
        <v>1575.97242</v>
      </c>
      <c r="E51" s="23">
        <f>E45+E47</f>
        <v>0.39215000000000005</v>
      </c>
      <c r="F51" s="19"/>
    </row>
    <row r="52" spans="1:6" ht="6.75" customHeight="1">
      <c r="A52" s="17"/>
      <c r="B52" s="17"/>
      <c r="C52" s="17"/>
      <c r="D52" s="17"/>
      <c r="E52" s="17"/>
      <c r="F52" s="17"/>
    </row>
    <row r="53" spans="1:6" ht="6.75" customHeight="1">
      <c r="A53" s="36"/>
      <c r="B53" s="36"/>
      <c r="C53" s="36"/>
      <c r="D53" s="36"/>
      <c r="E53" s="36"/>
      <c r="F53" s="37"/>
    </row>
    <row r="54" spans="1:6" ht="105">
      <c r="A54" s="8" t="s">
        <v>24</v>
      </c>
      <c r="B54" s="8" t="s">
        <v>35</v>
      </c>
      <c r="C54" s="8" t="s">
        <v>38</v>
      </c>
      <c r="D54" s="8" t="s">
        <v>25</v>
      </c>
      <c r="E54" s="8" t="s">
        <v>46</v>
      </c>
      <c r="F54" s="8" t="s">
        <v>26</v>
      </c>
    </row>
    <row r="55" spans="1:6" ht="15">
      <c r="A55" s="8">
        <v>1</v>
      </c>
      <c r="B55" s="21" t="s">
        <v>27</v>
      </c>
      <c r="C55" s="8" t="s">
        <v>36</v>
      </c>
      <c r="D55" s="48">
        <f>10*724.21</f>
        <v>7242.1</v>
      </c>
      <c r="E55" s="7">
        <f>D55/12/$D$3</f>
        <v>1.8020553399024586</v>
      </c>
      <c r="F55" s="8">
        <v>2</v>
      </c>
    </row>
    <row r="56" spans="1:6" ht="30">
      <c r="A56" s="8">
        <v>2</v>
      </c>
      <c r="B56" s="38" t="s">
        <v>61</v>
      </c>
      <c r="C56" s="8" t="s">
        <v>36</v>
      </c>
      <c r="D56" s="48">
        <f>10*700.54</f>
        <v>7005.4</v>
      </c>
      <c r="E56" s="7">
        <f>D56/12/$D$3</f>
        <v>1.743157161341694</v>
      </c>
      <c r="F56" s="8">
        <v>2</v>
      </c>
    </row>
    <row r="57" spans="1:6" ht="15">
      <c r="A57" s="8">
        <v>3</v>
      </c>
      <c r="B57" s="21" t="s">
        <v>63</v>
      </c>
      <c r="C57" s="8" t="s">
        <v>65</v>
      </c>
      <c r="D57" s="8">
        <f>17*940.02</f>
        <v>15980.34</v>
      </c>
      <c r="E57" s="7">
        <f>D57/12/$D$3</f>
        <v>3.9763959390862946</v>
      </c>
      <c r="F57" s="8">
        <v>2</v>
      </c>
    </row>
    <row r="58" spans="1:6" ht="15">
      <c r="A58" s="8">
        <v>4</v>
      </c>
      <c r="B58" s="21" t="s">
        <v>64</v>
      </c>
      <c r="C58" s="8" t="s">
        <v>66</v>
      </c>
      <c r="D58" s="8">
        <f>15*880.45</f>
        <v>13206.75</v>
      </c>
      <c r="E58" s="7">
        <f>D58/12/$D$3</f>
        <v>3.2862421618393554</v>
      </c>
      <c r="F58" s="8">
        <v>2</v>
      </c>
    </row>
    <row r="59" spans="1:6" ht="15">
      <c r="A59" s="45"/>
      <c r="B59" s="45" t="s">
        <v>37</v>
      </c>
      <c r="C59" s="45"/>
      <c r="D59" s="46">
        <f>SUM(D55:D58)</f>
        <v>43434.59</v>
      </c>
      <c r="E59" s="12">
        <f>SUM(E55:E58)</f>
        <v>10.807850602169802</v>
      </c>
      <c r="F59" s="45"/>
    </row>
    <row r="61" spans="2:4" ht="41.25" customHeight="1">
      <c r="B61" s="58" t="s">
        <v>59</v>
      </c>
      <c r="C61" s="58"/>
      <c r="D61" s="47">
        <f>C38</f>
        <v>31188.99</v>
      </c>
    </row>
  </sheetData>
  <sheetProtection/>
  <mergeCells count="12">
    <mergeCell ref="A25:C25"/>
    <mergeCell ref="A27:C27"/>
    <mergeCell ref="A42:F42"/>
    <mergeCell ref="A45:C45"/>
    <mergeCell ref="A47:C47"/>
    <mergeCell ref="B61:C61"/>
    <mergeCell ref="A1:E1"/>
    <mergeCell ref="A5:E5"/>
    <mergeCell ref="A8:C8"/>
    <mergeCell ref="A14:C14"/>
    <mergeCell ref="A18:C18"/>
    <mergeCell ref="A22:C2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NickOn</cp:lastModifiedBy>
  <cp:lastPrinted>2010-10-21T10:41:11Z</cp:lastPrinted>
  <dcterms:created xsi:type="dcterms:W3CDTF">2008-01-26T08:44:24Z</dcterms:created>
  <dcterms:modified xsi:type="dcterms:W3CDTF">2010-10-21T10:45:17Z</dcterms:modified>
  <cp:category/>
  <cp:version/>
  <cp:contentType/>
  <cp:contentStatus/>
</cp:coreProperties>
</file>